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ChangeOrders" sheetId="3" state="visible" r:id="rId3"/>
    <sheet xmlns:r="http://schemas.openxmlformats.org/officeDocument/2006/relationships" name="Extras" sheetId="4" state="visible" r:id="rId4"/>
    <sheet xmlns:r="http://schemas.openxmlformats.org/officeDocument/2006/relationships" name="Tracker" sheetId="5" state="visible" r:id="rId5"/>
    <sheet xmlns:r="http://schemas.openxmlformats.org/officeDocument/2006/relationships" name="Weekly" sheetId="6" state="visible" r:id="rId6"/>
    <sheet xmlns:r="http://schemas.openxmlformats.org/officeDocument/2006/relationships" name="Closeou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color rgb="001F3A5F"/>
    </font>
    <font>
      <b val="1"/>
      <sz val="12"/>
    </font>
    <font>
      <b val="1"/>
    </font>
    <font>
      <b val="1"/>
      <sz val="14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AF1F8"/>
      </patternFill>
    </fill>
    <fill>
      <patternFill patternType="solid">
        <fgColor rgb="001F3A5F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pivotButton="0" quotePrefix="0" xfId="0"/>
    <xf numFmtId="165" fontId="0" fillId="3" borderId="1" pivotButton="0" quotePrefix="0" xfId="0"/>
    <xf numFmtId="0" fontId="7" fillId="0" borderId="0" pivotButton="0" quotePrefix="0" xfId="0"/>
    <xf numFmtId="164" fontId="4" fillId="0" borderId="1" pivotButton="0" quotePrefix="0" xfId="0"/>
    <xf numFmtId="0" fontId="0" fillId="0" borderId="0" applyAlignment="1" pivotButton="0" quotePrefix="0" xfId="0">
      <alignment wrapText="1"/>
    </xf>
    <xf numFmtId="0" fontId="0" fillId="2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ill>
        <patternFill patternType="solid">
          <bgColor rgb="00F4B6B6"/>
        </patternFill>
      </fill>
    </dxf>
    <dxf>
      <fill>
        <patternFill patternType="solid">
          <b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workbookViewId="0">
      <selection activeCell="A1" sqref="A1"/>
    </sheetView>
  </sheetViews>
  <sheetFormatPr baseColWidth="8" defaultRowHeight="15"/>
  <cols>
    <col width="62" customWidth="1" min="1" max="1"/>
    <col width="30" customWidth="1" min="2" max="2"/>
  </cols>
  <sheetData>
    <row r="1">
      <c r="A1" s="1" t="inlineStr">
        <is>
          <t>Contractor Estimate-to-Actual Pack</t>
        </is>
      </c>
    </row>
    <row r="2">
      <c r="A2" s="2" t="inlineStr">
        <is>
          <t>Blank template. Yellow cells are yours to fill. Blue cells calculate.</t>
        </is>
      </c>
    </row>
    <row r="4">
      <c r="A4" s="3" t="inlineStr">
        <is>
          <t>Your inputs</t>
        </is>
      </c>
    </row>
    <row r="5">
      <c r="A5" s="4" t="inlineStr">
        <is>
          <t>Job name</t>
        </is>
      </c>
      <c r="B5" s="5" t="n"/>
    </row>
    <row r="6">
      <c r="A6" s="4" t="inlineStr">
        <is>
          <t>Base hourly wage ($)</t>
        </is>
      </c>
      <c r="B6" s="6" t="n"/>
    </row>
    <row r="7" ht="45" customHeight="1">
      <c r="A7" s="4" t="inlineStr">
        <is>
          <t>Labor burden % of wages (employer payroll taxes, workers comp, benefits, paid time off, training, tools). Use YOUR number.</t>
        </is>
      </c>
      <c r="B7" s="7" t="n"/>
    </row>
    <row r="8">
      <c r="A8" s="4" t="inlineStr">
        <is>
          <t>Fully burdened hourly rate</t>
        </is>
      </c>
      <c r="B8" s="8">
        <f>IF(B6="","",B6*(1+B7))</f>
        <v/>
      </c>
    </row>
    <row r="9">
      <c r="A9" s="4" t="inlineStr">
        <is>
          <t>Pricing method (Markup or Margin)</t>
        </is>
      </c>
      <c r="B9" s="5" t="n"/>
    </row>
    <row r="10">
      <c r="A10" s="4" t="inlineStr">
        <is>
          <t>Markup or margin %</t>
        </is>
      </c>
      <c r="B10" s="7" t="n"/>
    </row>
    <row r="11" ht="45" customHeight="1">
      <c r="A11" s="4" t="inlineStr">
        <is>
          <t>Overhead allowance % of price (office, admin, general liability and other business-wide costs NOT already in your burden %). Use YOUR number.</t>
        </is>
      </c>
      <c r="B11" s="7" t="n"/>
    </row>
    <row r="13" ht="18" customHeight="1">
      <c r="A13" s="9" t="inlineStr">
        <is>
          <t>How to use (about 5 minutes a week):</t>
        </is>
      </c>
    </row>
    <row r="14" ht="32" customHeight="1">
      <c r="A14" s="10" t="inlineStr">
        <is>
          <t>1. Fill the yellow cells above once. Your burden % is the number most people leave out. $30/hr wage at 40% burden costs $42/hr.</t>
        </is>
      </c>
    </row>
    <row r="15" ht="32" customHeight="1">
      <c r="A15" s="10" t="inlineStr">
        <is>
          <t>2. Estimate tab: one row per cost code. Labor hours use the burdened rate automatically.</t>
        </is>
      </c>
    </row>
    <row r="16" ht="32" customHeight="1">
      <c r="A16" s="10" t="inlineStr">
        <is>
          <t>3. Freeze the estimate when the customer signs. Never edit it after that. Copy the totals into Tracker (they carry over automatically).</t>
        </is>
      </c>
    </row>
    <row r="17" ht="32" customHeight="1">
      <c r="A17" s="10" t="inlineStr">
        <is>
          <t>4. Change Orders tab: log every approved scope change with its own price and cost. Extras Tab: log work done WITHOUT a signed change order.</t>
        </is>
      </c>
    </row>
    <row r="18" ht="32" customHeight="1">
      <c r="A18" s="10" t="inlineStr">
        <is>
          <t>5. Tracker tab: update actual, open commitments (signed or ordered, not yet billed to you) and forecast to complete every week, not at closeout.</t>
        </is>
      </c>
    </row>
    <row r="19" ht="18" customHeight="1">
      <c r="A19" s="10" t="inlineStr">
        <is>
          <t>6. Weekly tab: the 5-question Sunday check. Closeout tab: fill when the job ends.</t>
        </is>
      </c>
    </row>
    <row r="20" ht="18" customHeight="1">
      <c r="A20" s="10" t="inlineStr"/>
    </row>
    <row r="21" ht="18" customHeight="1">
      <c r="A21" s="9" t="inlineStr">
        <is>
          <t>Terms:</t>
        </is>
      </c>
    </row>
    <row r="22" ht="32" customHeight="1">
      <c r="A22" s="10" t="inlineStr">
        <is>
          <t>Original budget: your direct-cost estimate by cost code, frozen when the contract is signed. Revised budget: original plus approved change orders.</t>
        </is>
      </c>
    </row>
    <row r="23" ht="32" customHeight="1">
      <c r="A23" s="10" t="inlineStr">
        <is>
          <t>Change order: a written, approved change to the scope and price of the contract. Work done without one goes on the Extras tab.</t>
        </is>
      </c>
    </row>
    <row r="24" ht="48" customHeight="1">
      <c r="A24" s="10" t="inlineStr">
        <is>
          <t>Actual: costs incurred on the job to date, including vendor and sub bills you have received even if unpaid, plus labor at the burdened rate. Open commitments: signed subcontracts and purchase orders for the part not yet billed to you.</t>
        </is>
      </c>
    </row>
    <row r="25" ht="48" customHeight="1">
      <c r="A25" s="10" t="inlineStr">
        <is>
          <t>Forecast to complete: what you still expect to spend on work not yet bought or committed. Projected final cost = actual + open commitments + forecast to complete.</t>
        </is>
      </c>
    </row>
    <row r="26" ht="32" customHeight="1">
      <c r="A26" s="10" t="inlineStr">
        <is>
          <t>Variance = revised budget minus projected final cost. Negative (red) means over budget.</t>
        </is>
      </c>
    </row>
    <row r="27" ht="32" customHeight="1">
      <c r="A27" s="10" t="inlineStr">
        <is>
          <t>Markup = (price - cost) / cost. Margin = (price - cost) / price. A 20% markup is only a 16.7% margin.</t>
        </is>
      </c>
    </row>
    <row r="28" ht="48" customHeight="1">
      <c r="A28" s="10" t="inlineStr">
        <is>
          <t>Direct job costs: labor at the burdened rate, materials, subcontractors, equipment, permits, dump fees and job supplies. Overhead: business-wide costs not tied to one job (office, admin, general liability, owner pay).</t>
        </is>
      </c>
    </row>
    <row r="29" ht="32" customHeight="1">
      <c r="A29" s="10" t="inlineStr">
        <is>
          <t>Burden vs overhead: put a cost in one or the other, never both. Workers comp usually sits in burden; general liability usually in overhead.</t>
        </is>
      </c>
    </row>
    <row r="30" ht="48" customHeight="1">
      <c r="A30" s="10" t="inlineStr">
        <is>
          <t>Gross profit = price minus direct job costs. Profit after overhead allowance also subtracts your overhead % of price. Neither is tax profit or take-home cash.</t>
        </is>
      </c>
    </row>
    <row r="31" ht="18" customHeight="1">
      <c r="A31" s="10" t="inlineStr"/>
    </row>
    <row r="32" ht="48" customHeight="1">
      <c r="A32" s="10" t="inlineStr">
        <is>
          <t>Limits: a management worksheet, not tax, GAAP or accounting advice. Cost definitions follow public construction-accounting references (Procore, Deltek, Foundation Software, CPA-firm and job-costing publications). No macros, no external links.</t>
        </is>
      </c>
    </row>
  </sheetData>
  <mergeCells count="20">
    <mergeCell ref="A24:B24"/>
    <mergeCell ref="A30:B30"/>
    <mergeCell ref="A15:B15"/>
    <mergeCell ref="A16:B16"/>
    <mergeCell ref="A25:B25"/>
    <mergeCell ref="A18:B18"/>
    <mergeCell ref="A27:B27"/>
    <mergeCell ref="A26:B26"/>
    <mergeCell ref="A21:B21"/>
    <mergeCell ref="A32:B32"/>
    <mergeCell ref="A14:B14"/>
    <mergeCell ref="A23:B23"/>
    <mergeCell ref="A17:B17"/>
    <mergeCell ref="A22:B22"/>
    <mergeCell ref="A20:B20"/>
    <mergeCell ref="A29:B29"/>
    <mergeCell ref="A19:B19"/>
    <mergeCell ref="A28:B28"/>
    <mergeCell ref="A13:B13"/>
    <mergeCell ref="A31:B31"/>
  </mergeCells>
  <dataValidations count="1">
    <dataValidation sqref="B9" showDropDown="0" showInputMessage="0" showErrorMessage="0" allowBlank="1" type="list">
      <formula1>"Markup,Margin"</formula1>
    </dataValidation>
  </dataValidations>
  <printOptions horizontalCentered="1"/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4" customWidth="1" min="4" max="4"/>
    <col width="12" customWidth="1" min="5" max="5"/>
    <col width="12" customWidth="1" min="6" max="6"/>
    <col width="12" customWidth="1" min="7" max="7"/>
    <col width="26" customWidth="1" min="8" max="8"/>
    <col width="16" customWidth="1" min="9" max="9"/>
  </cols>
  <sheetData>
    <row r="1">
      <c r="A1" s="11" t="inlineStr">
        <is>
          <t>Estimate by cost code (freeze at signing)</t>
        </is>
      </c>
    </row>
    <row r="3" ht="44" customHeight="1">
      <c r="A3" s="12" t="inlineStr">
        <is>
          <t>Cost code</t>
        </is>
      </c>
      <c r="B3" s="12" t="inlineStr">
        <is>
          <t>Description</t>
        </is>
      </c>
      <c r="C3" s="12" t="inlineStr">
        <is>
          <t>Labor hours</t>
        </is>
      </c>
      <c r="D3" s="12" t="inlineStr">
        <is>
          <t>Burdened rate ($/hr)</t>
        </is>
      </c>
      <c r="E3" s="12" t="inlineStr">
        <is>
          <t>Labor $</t>
        </is>
      </c>
      <c r="F3" s="12" t="inlineStr">
        <is>
          <t>Materials $</t>
        </is>
      </c>
      <c r="G3" s="12" t="inlineStr">
        <is>
          <t>Subs $</t>
        </is>
      </c>
      <c r="H3" s="12" t="inlineStr">
        <is>
          <t>Equipment / other $</t>
        </is>
      </c>
      <c r="I3" s="12" t="inlineStr">
        <is>
          <t>Total direct cost $</t>
        </is>
      </c>
    </row>
    <row r="4">
      <c r="A4" s="5" t="n"/>
      <c r="B4" s="5" t="n"/>
      <c r="C4" s="5" t="n"/>
      <c r="D4" s="6">
        <f>IF(OR(A4="",Start!$B$8=""),"",Start!$B$8)</f>
        <v/>
      </c>
      <c r="E4" s="8">
        <f>IF(OR(C4="",D4=""),0,C4*D4)</f>
        <v/>
      </c>
      <c r="F4" s="6" t="n"/>
      <c r="G4" s="6" t="n"/>
      <c r="H4" s="6" t="n"/>
      <c r="I4" s="8">
        <f>E4+F4+G4+H4</f>
        <v/>
      </c>
    </row>
    <row r="5">
      <c r="A5" s="5" t="n"/>
      <c r="B5" s="5" t="n"/>
      <c r="C5" s="5" t="n"/>
      <c r="D5" s="6">
        <f>IF(OR(A5="",Start!$B$8=""),"",Start!$B$8)</f>
        <v/>
      </c>
      <c r="E5" s="8">
        <f>IF(OR(C5="",D5=""),0,C5*D5)</f>
        <v/>
      </c>
      <c r="F5" s="6" t="n"/>
      <c r="G5" s="6" t="n"/>
      <c r="H5" s="6" t="n"/>
      <c r="I5" s="8">
        <f>E5+F5+G5+H5</f>
        <v/>
      </c>
    </row>
    <row r="6">
      <c r="A6" s="5" t="n"/>
      <c r="B6" s="5" t="n"/>
      <c r="C6" s="5" t="n"/>
      <c r="D6" s="6">
        <f>IF(OR(A6="",Start!$B$8=""),"",Start!$B$8)</f>
        <v/>
      </c>
      <c r="E6" s="8">
        <f>IF(OR(C6="",D6=""),0,C6*D6)</f>
        <v/>
      </c>
      <c r="F6" s="6" t="n"/>
      <c r="G6" s="6" t="n"/>
      <c r="H6" s="6" t="n"/>
      <c r="I6" s="8">
        <f>E6+F6+G6+H6</f>
        <v/>
      </c>
    </row>
    <row r="7">
      <c r="A7" s="5" t="n"/>
      <c r="B7" s="5" t="n"/>
      <c r="C7" s="5" t="n"/>
      <c r="D7" s="6">
        <f>IF(OR(A7="",Start!$B$8=""),"",Start!$B$8)</f>
        <v/>
      </c>
      <c r="E7" s="8">
        <f>IF(OR(C7="",D7=""),0,C7*D7)</f>
        <v/>
      </c>
      <c r="F7" s="6" t="n"/>
      <c r="G7" s="6" t="n"/>
      <c r="H7" s="6" t="n"/>
      <c r="I7" s="8">
        <f>E7+F7+G7+H7</f>
        <v/>
      </c>
    </row>
    <row r="8">
      <c r="A8" s="5" t="n"/>
      <c r="B8" s="5" t="n"/>
      <c r="C8" s="5" t="n"/>
      <c r="D8" s="6">
        <f>IF(OR(A8="",Start!$B$8=""),"",Start!$B$8)</f>
        <v/>
      </c>
      <c r="E8" s="8">
        <f>IF(OR(C8="",D8=""),0,C8*D8)</f>
        <v/>
      </c>
      <c r="F8" s="6" t="n"/>
      <c r="G8" s="6" t="n"/>
      <c r="H8" s="6" t="n"/>
      <c r="I8" s="8">
        <f>E8+F8+G8+H8</f>
        <v/>
      </c>
    </row>
    <row r="9">
      <c r="A9" s="5" t="n"/>
      <c r="B9" s="5" t="n"/>
      <c r="C9" s="5" t="n"/>
      <c r="D9" s="6">
        <f>IF(OR(A9="",Start!$B$8=""),"",Start!$B$8)</f>
        <v/>
      </c>
      <c r="E9" s="8">
        <f>IF(OR(C9="",D9=""),0,C9*D9)</f>
        <v/>
      </c>
      <c r="F9" s="6" t="n"/>
      <c r="G9" s="6" t="n"/>
      <c r="H9" s="6" t="n"/>
      <c r="I9" s="8">
        <f>E9+F9+G9+H9</f>
        <v/>
      </c>
    </row>
    <row r="10">
      <c r="A10" s="5" t="n"/>
      <c r="B10" s="5" t="n"/>
      <c r="C10" s="5" t="n"/>
      <c r="D10" s="6">
        <f>IF(OR(A10="",Start!$B$8=""),"",Start!$B$8)</f>
        <v/>
      </c>
      <c r="E10" s="8">
        <f>IF(OR(C10="",D10=""),0,C10*D10)</f>
        <v/>
      </c>
      <c r="F10" s="6" t="n"/>
      <c r="G10" s="6" t="n"/>
      <c r="H10" s="6" t="n"/>
      <c r="I10" s="8">
        <f>E10+F10+G10+H10</f>
        <v/>
      </c>
    </row>
    <row r="11">
      <c r="A11" s="5" t="n"/>
      <c r="B11" s="5" t="n"/>
      <c r="C11" s="5" t="n"/>
      <c r="D11" s="6">
        <f>IF(OR(A11="",Start!$B$8=""),"",Start!$B$8)</f>
        <v/>
      </c>
      <c r="E11" s="8">
        <f>IF(OR(C11="",D11=""),0,C11*D11)</f>
        <v/>
      </c>
      <c r="F11" s="6" t="n"/>
      <c r="G11" s="6" t="n"/>
      <c r="H11" s="6" t="n"/>
      <c r="I11" s="8">
        <f>E11+F11+G11+H11</f>
        <v/>
      </c>
    </row>
    <row r="12">
      <c r="A12" s="5" t="n"/>
      <c r="B12" s="5" t="n"/>
      <c r="C12" s="5" t="n"/>
      <c r="D12" s="6">
        <f>IF(OR(A12="",Start!$B$8=""),"",Start!$B$8)</f>
        <v/>
      </c>
      <c r="E12" s="8">
        <f>IF(OR(C12="",D12=""),0,C12*D12)</f>
        <v/>
      </c>
      <c r="F12" s="6" t="n"/>
      <c r="G12" s="6" t="n"/>
      <c r="H12" s="6" t="n"/>
      <c r="I12" s="8">
        <f>E12+F12+G12+H12</f>
        <v/>
      </c>
    </row>
    <row r="13">
      <c r="A13" s="5" t="n"/>
      <c r="B13" s="5" t="n"/>
      <c r="C13" s="5" t="n"/>
      <c r="D13" s="6">
        <f>IF(OR(A13="",Start!$B$8=""),"",Start!$B$8)</f>
        <v/>
      </c>
      <c r="E13" s="8">
        <f>IF(OR(C13="",D13=""),0,C13*D13)</f>
        <v/>
      </c>
      <c r="F13" s="6" t="n"/>
      <c r="G13" s="6" t="n"/>
      <c r="H13" s="6" t="n"/>
      <c r="I13" s="8">
        <f>E13+F13+G13+H13</f>
        <v/>
      </c>
    </row>
    <row r="14">
      <c r="A14" s="5" t="n"/>
      <c r="B14" s="5" t="n"/>
      <c r="C14" s="5" t="n"/>
      <c r="D14" s="6">
        <f>IF(OR(A14="",Start!$B$8=""),"",Start!$B$8)</f>
        <v/>
      </c>
      <c r="E14" s="8">
        <f>IF(OR(C14="",D14=""),0,C14*D14)</f>
        <v/>
      </c>
      <c r="F14" s="6" t="n"/>
      <c r="G14" s="6" t="n"/>
      <c r="H14" s="6" t="n"/>
      <c r="I14" s="8">
        <f>E14+F14+G14+H14</f>
        <v/>
      </c>
    </row>
    <row r="15">
      <c r="A15" s="5" t="n"/>
      <c r="B15" s="5" t="n"/>
      <c r="C15" s="5" t="n"/>
      <c r="D15" s="6">
        <f>IF(OR(A15="",Start!$B$8=""),"",Start!$B$8)</f>
        <v/>
      </c>
      <c r="E15" s="8">
        <f>IF(OR(C15="",D15=""),0,C15*D15)</f>
        <v/>
      </c>
      <c r="F15" s="6" t="n"/>
      <c r="G15" s="6" t="n"/>
      <c r="H15" s="6" t="n"/>
      <c r="I15" s="8">
        <f>E15+F15+G15+H15</f>
        <v/>
      </c>
    </row>
    <row r="16">
      <c r="H16" s="13" t="inlineStr">
        <is>
          <t>Total direct cost</t>
        </is>
      </c>
      <c r="I16" s="8">
        <f>SUM(I4:I15)</f>
        <v/>
      </c>
    </row>
    <row r="17">
      <c r="H17" s="13" t="inlineStr">
        <is>
          <t>Pricing method</t>
        </is>
      </c>
      <c r="I17" s="14">
        <f>IF(Start!B9="","(set on Start)",Start!B9)</f>
        <v/>
      </c>
    </row>
    <row r="18">
      <c r="H18" s="13" t="inlineStr">
        <is>
          <t>Price before change orders</t>
        </is>
      </c>
      <c r="I18" s="8">
        <f>IF(OR(Start!B9="",Start!B10=""),"",IF(Start!B9="Markup",I16*(1+Start!B10),I16/(1-Start!B10)))</f>
        <v/>
      </c>
    </row>
    <row r="19">
      <c r="H19" s="13" t="inlineStr">
        <is>
          <t>Equivalent margin %</t>
        </is>
      </c>
      <c r="I19" s="15">
        <f>IF(I18="","",IF(I18=0,"",(I18-I16)/I18))</f>
        <v/>
      </c>
    </row>
    <row r="20">
      <c r="H20" s="13" t="inlineStr">
        <is>
          <t>Equivalent markup %</t>
        </is>
      </c>
      <c r="I20" s="15">
        <f>IF(I18="","",IF(I16=0,"",(I18-I16)/I16))</f>
        <v/>
      </c>
    </row>
    <row r="22">
      <c r="A22" s="16" t="inlineStr">
        <is>
          <t>Price is a starting point. Round it, check your market, and make sure the margin still covers overhead.</t>
        </is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34" customWidth="1" min="4" max="4"/>
    <col width="14" customWidth="1" min="5" max="5"/>
    <col width="14" customWidth="1" min="6" max="6"/>
    <col width="12" customWidth="1" min="7" max="7"/>
    <col width="12" customWidth="1" min="8" max="8"/>
  </cols>
  <sheetData>
    <row r="1">
      <c r="A1" s="11" t="inlineStr">
        <is>
          <t>Change orders (approved scope changes only)</t>
        </is>
      </c>
    </row>
    <row r="3" ht="44" customHeight="1">
      <c r="A3" s="12" t="inlineStr">
        <is>
          <t>CO #</t>
        </is>
      </c>
      <c r="B3" s="12" t="inlineStr">
        <is>
          <t>Cost code</t>
        </is>
      </c>
      <c r="C3" s="12" t="inlineStr">
        <is>
          <t>What changed</t>
        </is>
      </c>
      <c r="D3" s="12" t="inlineStr">
        <is>
          <t>Why (customer request / hidden condition)</t>
        </is>
      </c>
      <c r="E3" s="12" t="inlineStr">
        <is>
          <t>Price to customer $</t>
        </is>
      </c>
      <c r="F3" s="12" t="inlineStr">
        <is>
          <t>Cost budget $</t>
        </is>
      </c>
      <c r="G3" s="12" t="inlineStr">
        <is>
          <t>Approved? (Y/N)</t>
        </is>
      </c>
      <c r="H3" s="12" t="inlineStr">
        <is>
          <t>Billed? (Y/N)</t>
        </is>
      </c>
    </row>
    <row r="4">
      <c r="A4" s="5" t="n"/>
      <c r="B4" s="5" t="n"/>
      <c r="C4" s="5" t="n"/>
      <c r="D4" s="5" t="n"/>
      <c r="E4" s="6" t="n"/>
      <c r="F4" s="6" t="n"/>
      <c r="G4" s="5" t="n"/>
      <c r="H4" s="5" t="n"/>
    </row>
    <row r="5">
      <c r="A5" s="5" t="n"/>
      <c r="B5" s="5" t="n"/>
      <c r="C5" s="5" t="n"/>
      <c r="D5" s="5" t="n"/>
      <c r="E5" s="6" t="n"/>
      <c r="F5" s="6" t="n"/>
      <c r="G5" s="5" t="n"/>
      <c r="H5" s="5" t="n"/>
    </row>
    <row r="6">
      <c r="A6" s="5" t="n"/>
      <c r="B6" s="5" t="n"/>
      <c r="C6" s="5" t="n"/>
      <c r="D6" s="5" t="n"/>
      <c r="E6" s="6" t="n"/>
      <c r="F6" s="6" t="n"/>
      <c r="G6" s="5" t="n"/>
      <c r="H6" s="5" t="n"/>
    </row>
    <row r="7">
      <c r="A7" s="5" t="n"/>
      <c r="B7" s="5" t="n"/>
      <c r="C7" s="5" t="n"/>
      <c r="D7" s="5" t="n"/>
      <c r="E7" s="6" t="n"/>
      <c r="F7" s="6" t="n"/>
      <c r="G7" s="5" t="n"/>
      <c r="H7" s="5" t="n"/>
    </row>
    <row r="8">
      <c r="A8" s="5" t="n"/>
      <c r="B8" s="5" t="n"/>
      <c r="C8" s="5" t="n"/>
      <c r="D8" s="5" t="n"/>
      <c r="E8" s="6" t="n"/>
      <c r="F8" s="6" t="n"/>
      <c r="G8" s="5" t="n"/>
      <c r="H8" s="5" t="n"/>
    </row>
    <row r="9">
      <c r="A9" s="5" t="n"/>
      <c r="B9" s="5" t="n"/>
      <c r="C9" s="5" t="n"/>
      <c r="D9" s="5" t="n"/>
      <c r="E9" s="6" t="n"/>
      <c r="F9" s="6" t="n"/>
      <c r="G9" s="5" t="n"/>
      <c r="H9" s="5" t="n"/>
    </row>
    <row r="10">
      <c r="A10" s="5" t="n"/>
      <c r="B10" s="5" t="n"/>
      <c r="C10" s="5" t="n"/>
      <c r="D10" s="5" t="n"/>
      <c r="E10" s="6" t="n"/>
      <c r="F10" s="6" t="n"/>
      <c r="G10" s="5" t="n"/>
      <c r="H10" s="5" t="n"/>
    </row>
    <row r="11">
      <c r="A11" s="5" t="n"/>
      <c r="B11" s="5" t="n"/>
      <c r="C11" s="5" t="n"/>
      <c r="D11" s="5" t="n"/>
      <c r="E11" s="6" t="n"/>
      <c r="F11" s="6" t="n"/>
      <c r="G11" s="5" t="n"/>
      <c r="H11" s="5" t="n"/>
    </row>
    <row r="12">
      <c r="A12" s="5" t="n"/>
      <c r="B12" s="5" t="n"/>
      <c r="C12" s="5" t="n"/>
      <c r="D12" s="5" t="n"/>
      <c r="E12" s="6" t="n"/>
      <c r="F12" s="6" t="n"/>
      <c r="G12" s="5" t="n"/>
      <c r="H12" s="5" t="n"/>
    </row>
    <row r="13">
      <c r="A13" s="5" t="n"/>
      <c r="B13" s="5" t="n"/>
      <c r="C13" s="5" t="n"/>
      <c r="D13" s="5" t="n"/>
      <c r="E13" s="6" t="n"/>
      <c r="F13" s="6" t="n"/>
      <c r="G13" s="5" t="n"/>
      <c r="H13" s="5" t="n"/>
    </row>
    <row r="15">
      <c r="D15" s="13" t="inlineStr">
        <is>
          <t>Total approved</t>
        </is>
      </c>
      <c r="E15" s="8">
        <f>SUMIFS(E4:E13,G4:G13,"Y")</f>
        <v/>
      </c>
      <c r="F15" s="8">
        <f>SUMIFS(F4:F13,G4:G13,"Y")</f>
        <v/>
      </c>
    </row>
    <row r="17">
      <c r="A17" s="16" t="inlineStr">
        <is>
          <t>Cost code must match a code on the Estimate tab exactly. Only rows marked Y count toward the revised budget.</t>
        </is>
      </c>
    </row>
  </sheetData>
  <dataValidations count="1">
    <dataValidation sqref="G4:H13" showDropDown="0" showInputMessage="0" showErrorMessage="0" allowBlank="1" type="list">
      <formula1>"Y,N"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34" customWidth="1" min="3" max="3"/>
    <col width="8" customWidth="1" min="4" max="4"/>
    <col width="16" customWidth="1" min="5" max="5"/>
    <col width="12" customWidth="1" min="6" max="6"/>
    <col width="12" customWidth="1" min="7" max="7"/>
    <col width="20" customWidth="1" min="8" max="8"/>
  </cols>
  <sheetData>
    <row r="1">
      <c r="A1" s="11" t="inlineStr">
        <is>
          <t>Absorbed extras (work done with NO signed change order)</t>
        </is>
      </c>
    </row>
    <row r="2">
      <c r="A2" s="16" t="inlineStr">
        <is>
          <t>Every 'while you're here' favor is a real cost. If it happens, log it here and decide: bill it or eat it on purpose.</t>
        </is>
      </c>
    </row>
    <row r="4" ht="44" customHeight="1">
      <c r="A4" s="12" t="inlineStr">
        <is>
          <t>Date</t>
        </is>
      </c>
      <c r="B4" s="12" t="inlineStr">
        <is>
          <t>Cost code</t>
        </is>
      </c>
      <c r="C4" s="12" t="inlineStr">
        <is>
          <t>What was done</t>
        </is>
      </c>
      <c r="D4" s="12" t="inlineStr">
        <is>
          <t>Hours</t>
        </is>
      </c>
      <c r="E4" s="12" t="inlineStr">
        <is>
          <t>Burdened labor $</t>
        </is>
      </c>
      <c r="F4" s="12" t="inlineStr">
        <is>
          <t>Materials $</t>
        </is>
      </c>
      <c r="G4" s="12" t="inlineStr">
        <is>
          <t>Total cost $</t>
        </is>
      </c>
      <c r="H4" s="12" t="inlineStr">
        <is>
          <t>Decision (Bill it / Eat it)</t>
        </is>
      </c>
    </row>
    <row r="5">
      <c r="A5" s="5" t="n"/>
      <c r="B5" s="5" t="n"/>
      <c r="C5" s="5" t="n"/>
      <c r="D5" s="5" t="n"/>
      <c r="E5" s="8">
        <f>IF(D5="",0,D5*IF(Start!$B$8="",0,Start!$B$8))</f>
        <v/>
      </c>
      <c r="F5" s="6" t="n"/>
      <c r="G5" s="8">
        <f>E5+F5</f>
        <v/>
      </c>
      <c r="H5" s="5" t="n"/>
    </row>
    <row r="6">
      <c r="A6" s="5" t="n"/>
      <c r="B6" s="5" t="n"/>
      <c r="C6" s="5" t="n"/>
      <c r="D6" s="5" t="n"/>
      <c r="E6" s="8">
        <f>IF(D6="",0,D6*IF(Start!$B$8="",0,Start!$B$8))</f>
        <v/>
      </c>
      <c r="F6" s="6" t="n"/>
      <c r="G6" s="8">
        <f>E6+F6</f>
        <v/>
      </c>
      <c r="H6" s="5" t="n"/>
    </row>
    <row r="7">
      <c r="A7" s="5" t="n"/>
      <c r="B7" s="5" t="n"/>
      <c r="C7" s="5" t="n"/>
      <c r="D7" s="5" t="n"/>
      <c r="E7" s="8">
        <f>IF(D7="",0,D7*IF(Start!$B$8="",0,Start!$B$8))</f>
        <v/>
      </c>
      <c r="F7" s="6" t="n"/>
      <c r="G7" s="8">
        <f>E7+F7</f>
        <v/>
      </c>
      <c r="H7" s="5" t="n"/>
    </row>
    <row r="8">
      <c r="A8" s="5" t="n"/>
      <c r="B8" s="5" t="n"/>
      <c r="C8" s="5" t="n"/>
      <c r="D8" s="5" t="n"/>
      <c r="E8" s="8">
        <f>IF(D8="",0,D8*IF(Start!$B$8="",0,Start!$B$8))</f>
        <v/>
      </c>
      <c r="F8" s="6" t="n"/>
      <c r="G8" s="8">
        <f>E8+F8</f>
        <v/>
      </c>
      <c r="H8" s="5" t="n"/>
    </row>
    <row r="9">
      <c r="A9" s="5" t="n"/>
      <c r="B9" s="5" t="n"/>
      <c r="C9" s="5" t="n"/>
      <c r="D9" s="5" t="n"/>
      <c r="E9" s="8">
        <f>IF(D9="",0,D9*IF(Start!$B$8="",0,Start!$B$8))</f>
        <v/>
      </c>
      <c r="F9" s="6" t="n"/>
      <c r="G9" s="8">
        <f>E9+F9</f>
        <v/>
      </c>
      <c r="H9" s="5" t="n"/>
    </row>
    <row r="10">
      <c r="A10" s="5" t="n"/>
      <c r="B10" s="5" t="n"/>
      <c r="C10" s="5" t="n"/>
      <c r="D10" s="5" t="n"/>
      <c r="E10" s="8">
        <f>IF(D10="",0,D10*IF(Start!$B$8="",0,Start!$B$8))</f>
        <v/>
      </c>
      <c r="F10" s="6" t="n"/>
      <c r="G10" s="8">
        <f>E10+F10</f>
        <v/>
      </c>
      <c r="H10" s="5" t="n"/>
    </row>
    <row r="11">
      <c r="A11" s="5" t="n"/>
      <c r="B11" s="5" t="n"/>
      <c r="C11" s="5" t="n"/>
      <c r="D11" s="5" t="n"/>
      <c r="E11" s="8">
        <f>IF(D11="",0,D11*IF(Start!$B$8="",0,Start!$B$8))</f>
        <v/>
      </c>
      <c r="F11" s="6" t="n"/>
      <c r="G11" s="8">
        <f>E11+F11</f>
        <v/>
      </c>
      <c r="H11" s="5" t="n"/>
    </row>
    <row r="12">
      <c r="A12" s="5" t="n"/>
      <c r="B12" s="5" t="n"/>
      <c r="C12" s="5" t="n"/>
      <c r="D12" s="5" t="n"/>
      <c r="E12" s="8">
        <f>IF(D12="",0,D12*IF(Start!$B$8="",0,Start!$B$8))</f>
        <v/>
      </c>
      <c r="F12" s="6" t="n"/>
      <c r="G12" s="8">
        <f>E12+F12</f>
        <v/>
      </c>
      <c r="H12" s="5" t="n"/>
    </row>
    <row r="13">
      <c r="A13" s="5" t="n"/>
      <c r="B13" s="5" t="n"/>
      <c r="C13" s="5" t="n"/>
      <c r="D13" s="5" t="n"/>
      <c r="E13" s="8">
        <f>IF(D13="",0,D13*IF(Start!$B$8="",0,Start!$B$8))</f>
        <v/>
      </c>
      <c r="F13" s="6" t="n"/>
      <c r="G13" s="8">
        <f>E13+F13</f>
        <v/>
      </c>
      <c r="H13" s="5" t="n"/>
    </row>
    <row r="14">
      <c r="A14" s="5" t="n"/>
      <c r="B14" s="5" t="n"/>
      <c r="C14" s="5" t="n"/>
      <c r="D14" s="5" t="n"/>
      <c r="E14" s="8">
        <f>IF(D14="",0,D14*IF(Start!$B$8="",0,Start!$B$8))</f>
        <v/>
      </c>
      <c r="F14" s="6" t="n"/>
      <c r="G14" s="8">
        <f>E14+F14</f>
        <v/>
      </c>
      <c r="H14" s="5" t="n"/>
    </row>
    <row r="16">
      <c r="E16" s="13" t="inlineStr">
        <is>
          <t>Total absorbed</t>
        </is>
      </c>
      <c r="G16" s="8">
        <f>SUM(G5:G14)</f>
        <v/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  <col width="13" customWidth="1" min="9" max="9"/>
    <col width="13" customWidth="1" min="10" max="10"/>
    <col width="16" customWidth="1" min="11" max="11"/>
    <col width="9" customWidth="1" min="12" max="12"/>
  </cols>
  <sheetData>
    <row r="1">
      <c r="A1" s="11" t="inlineStr">
        <is>
          <t>Job tracker: one row per cost code. Update weekly.</t>
        </is>
      </c>
    </row>
    <row r="3" ht="44" customHeight="1">
      <c r="A3" s="12" t="inlineStr">
        <is>
          <t>Cost code</t>
        </is>
      </c>
      <c r="B3" s="12" t="inlineStr">
        <is>
          <t>Description</t>
        </is>
      </c>
      <c r="C3" s="12" t="inlineStr">
        <is>
          <t>Original budget</t>
        </is>
      </c>
      <c r="D3" s="12" t="inlineStr">
        <is>
          <t>Approved change orders</t>
        </is>
      </c>
      <c r="E3" s="12" t="inlineStr">
        <is>
          <t>Revised budget</t>
        </is>
      </c>
      <c r="F3" s="12" t="inlineStr">
        <is>
          <t>Actual to date</t>
        </is>
      </c>
      <c r="G3" s="12" t="inlineStr">
        <is>
          <t>(of actual) spent on change-order work</t>
        </is>
      </c>
      <c r="H3" s="12" t="inlineStr">
        <is>
          <t>Open commitments</t>
        </is>
      </c>
      <c r="I3" s="12" t="inlineStr">
        <is>
          <t>Forecast to complete</t>
        </is>
      </c>
      <c r="J3" s="12" t="inlineStr">
        <is>
          <t>Projected final cost</t>
        </is>
      </c>
      <c r="K3" s="12" t="inlineStr">
        <is>
          <t>Variance (revised budget - projected)</t>
        </is>
      </c>
      <c r="L3" s="12" t="inlineStr">
        <is>
          <t>Flag</t>
        </is>
      </c>
    </row>
    <row r="4">
      <c r="A4" s="14">
        <f>IF(Estimate!A4="","",Estimate!A4)</f>
        <v/>
      </c>
      <c r="B4" s="14">
        <f>IF(Estimate!B4="","",Estimate!B4)</f>
        <v/>
      </c>
      <c r="C4" s="8">
        <f>Estimate!I4</f>
        <v/>
      </c>
      <c r="D4" s="8">
        <f>IF(A4="",0,SUMIFS(ChangeOrders!$F$4:$F$13,ChangeOrders!$B$4:$B$13,A4,ChangeOrders!$G$4:$G$13,"Y"))</f>
        <v/>
      </c>
      <c r="E4" s="8">
        <f>C4+D4</f>
        <v/>
      </c>
      <c r="F4" s="6" t="n"/>
      <c r="G4" s="6" t="n"/>
      <c r="H4" s="6" t="n"/>
      <c r="I4" s="6" t="n"/>
      <c r="J4" s="8">
        <f>F4+H4+I4</f>
        <v/>
      </c>
      <c r="K4" s="8">
        <f>E4-J4</f>
        <v/>
      </c>
      <c r="L4" s="14">
        <f>IF(A4="","",IF(K4&lt;0,"OVER",IF(AND(E4&gt;0,K4&lt;E4*0.1),"WATCH","ok")))</f>
        <v/>
      </c>
    </row>
    <row r="5">
      <c r="A5" s="14">
        <f>IF(Estimate!A5="","",Estimate!A5)</f>
        <v/>
      </c>
      <c r="B5" s="14">
        <f>IF(Estimate!B5="","",Estimate!B5)</f>
        <v/>
      </c>
      <c r="C5" s="8">
        <f>Estimate!I5</f>
        <v/>
      </c>
      <c r="D5" s="8">
        <f>IF(A5="",0,SUMIFS(ChangeOrders!$F$4:$F$13,ChangeOrders!$B$4:$B$13,A5,ChangeOrders!$G$4:$G$13,"Y"))</f>
        <v/>
      </c>
      <c r="E5" s="8">
        <f>C5+D5</f>
        <v/>
      </c>
      <c r="F5" s="6" t="n"/>
      <c r="G5" s="6" t="n"/>
      <c r="H5" s="6" t="n"/>
      <c r="I5" s="6" t="n"/>
      <c r="J5" s="8">
        <f>F5+H5+I5</f>
        <v/>
      </c>
      <c r="K5" s="8">
        <f>E5-J5</f>
        <v/>
      </c>
      <c r="L5" s="14">
        <f>IF(A5="","",IF(K5&lt;0,"OVER",IF(AND(E5&gt;0,K5&lt;E5*0.1),"WATCH","ok")))</f>
        <v/>
      </c>
    </row>
    <row r="6">
      <c r="A6" s="14">
        <f>IF(Estimate!A6="","",Estimate!A6)</f>
        <v/>
      </c>
      <c r="B6" s="14">
        <f>IF(Estimate!B6="","",Estimate!B6)</f>
        <v/>
      </c>
      <c r="C6" s="8">
        <f>Estimate!I6</f>
        <v/>
      </c>
      <c r="D6" s="8">
        <f>IF(A6="",0,SUMIFS(ChangeOrders!$F$4:$F$13,ChangeOrders!$B$4:$B$13,A6,ChangeOrders!$G$4:$G$13,"Y"))</f>
        <v/>
      </c>
      <c r="E6" s="8">
        <f>C6+D6</f>
        <v/>
      </c>
      <c r="F6" s="6" t="n"/>
      <c r="G6" s="6" t="n"/>
      <c r="H6" s="6" t="n"/>
      <c r="I6" s="6" t="n"/>
      <c r="J6" s="8">
        <f>F6+H6+I6</f>
        <v/>
      </c>
      <c r="K6" s="8">
        <f>E6-J6</f>
        <v/>
      </c>
      <c r="L6" s="14">
        <f>IF(A6="","",IF(K6&lt;0,"OVER",IF(AND(E6&gt;0,K6&lt;E6*0.1),"WATCH","ok")))</f>
        <v/>
      </c>
    </row>
    <row r="7">
      <c r="A7" s="14">
        <f>IF(Estimate!A7="","",Estimate!A7)</f>
        <v/>
      </c>
      <c r="B7" s="14">
        <f>IF(Estimate!B7="","",Estimate!B7)</f>
        <v/>
      </c>
      <c r="C7" s="8">
        <f>Estimate!I7</f>
        <v/>
      </c>
      <c r="D7" s="8">
        <f>IF(A7="",0,SUMIFS(ChangeOrders!$F$4:$F$13,ChangeOrders!$B$4:$B$13,A7,ChangeOrders!$G$4:$G$13,"Y"))</f>
        <v/>
      </c>
      <c r="E7" s="8">
        <f>C7+D7</f>
        <v/>
      </c>
      <c r="F7" s="6" t="n"/>
      <c r="G7" s="6" t="n"/>
      <c r="H7" s="6" t="n"/>
      <c r="I7" s="6" t="n"/>
      <c r="J7" s="8">
        <f>F7+H7+I7</f>
        <v/>
      </c>
      <c r="K7" s="8">
        <f>E7-J7</f>
        <v/>
      </c>
      <c r="L7" s="14">
        <f>IF(A7="","",IF(K7&lt;0,"OVER",IF(AND(E7&gt;0,K7&lt;E7*0.1),"WATCH","ok")))</f>
        <v/>
      </c>
    </row>
    <row r="8">
      <c r="A8" s="14">
        <f>IF(Estimate!A8="","",Estimate!A8)</f>
        <v/>
      </c>
      <c r="B8" s="14">
        <f>IF(Estimate!B8="","",Estimate!B8)</f>
        <v/>
      </c>
      <c r="C8" s="8">
        <f>Estimate!I8</f>
        <v/>
      </c>
      <c r="D8" s="8">
        <f>IF(A8="",0,SUMIFS(ChangeOrders!$F$4:$F$13,ChangeOrders!$B$4:$B$13,A8,ChangeOrders!$G$4:$G$13,"Y"))</f>
        <v/>
      </c>
      <c r="E8" s="8">
        <f>C8+D8</f>
        <v/>
      </c>
      <c r="F8" s="6" t="n"/>
      <c r="G8" s="6" t="n"/>
      <c r="H8" s="6" t="n"/>
      <c r="I8" s="6" t="n"/>
      <c r="J8" s="8">
        <f>F8+H8+I8</f>
        <v/>
      </c>
      <c r="K8" s="8">
        <f>E8-J8</f>
        <v/>
      </c>
      <c r="L8" s="14">
        <f>IF(A8="","",IF(K8&lt;0,"OVER",IF(AND(E8&gt;0,K8&lt;E8*0.1),"WATCH","ok")))</f>
        <v/>
      </c>
    </row>
    <row r="9">
      <c r="A9" s="14">
        <f>IF(Estimate!A9="","",Estimate!A9)</f>
        <v/>
      </c>
      <c r="B9" s="14">
        <f>IF(Estimate!B9="","",Estimate!B9)</f>
        <v/>
      </c>
      <c r="C9" s="8">
        <f>Estimate!I9</f>
        <v/>
      </c>
      <c r="D9" s="8">
        <f>IF(A9="",0,SUMIFS(ChangeOrders!$F$4:$F$13,ChangeOrders!$B$4:$B$13,A9,ChangeOrders!$G$4:$G$13,"Y"))</f>
        <v/>
      </c>
      <c r="E9" s="8">
        <f>C9+D9</f>
        <v/>
      </c>
      <c r="F9" s="6" t="n"/>
      <c r="G9" s="6" t="n"/>
      <c r="H9" s="6" t="n"/>
      <c r="I9" s="6" t="n"/>
      <c r="J9" s="8">
        <f>F9+H9+I9</f>
        <v/>
      </c>
      <c r="K9" s="8">
        <f>E9-J9</f>
        <v/>
      </c>
      <c r="L9" s="14">
        <f>IF(A9="","",IF(K9&lt;0,"OVER",IF(AND(E9&gt;0,K9&lt;E9*0.1),"WATCH","ok")))</f>
        <v/>
      </c>
    </row>
    <row r="10">
      <c r="A10" s="14">
        <f>IF(Estimate!A10="","",Estimate!A10)</f>
        <v/>
      </c>
      <c r="B10" s="14">
        <f>IF(Estimate!B10="","",Estimate!B10)</f>
        <v/>
      </c>
      <c r="C10" s="8">
        <f>Estimate!I10</f>
        <v/>
      </c>
      <c r="D10" s="8">
        <f>IF(A10="",0,SUMIFS(ChangeOrders!$F$4:$F$13,ChangeOrders!$B$4:$B$13,A10,ChangeOrders!$G$4:$G$13,"Y"))</f>
        <v/>
      </c>
      <c r="E10" s="8">
        <f>C10+D10</f>
        <v/>
      </c>
      <c r="F10" s="6" t="n"/>
      <c r="G10" s="6" t="n"/>
      <c r="H10" s="6" t="n"/>
      <c r="I10" s="6" t="n"/>
      <c r="J10" s="8">
        <f>F10+H10+I10</f>
        <v/>
      </c>
      <c r="K10" s="8">
        <f>E10-J10</f>
        <v/>
      </c>
      <c r="L10" s="14">
        <f>IF(A10="","",IF(K10&lt;0,"OVER",IF(AND(E10&gt;0,K10&lt;E10*0.1),"WATCH","ok")))</f>
        <v/>
      </c>
    </row>
    <row r="11">
      <c r="A11" s="14">
        <f>IF(Estimate!A11="","",Estimate!A11)</f>
        <v/>
      </c>
      <c r="B11" s="14">
        <f>IF(Estimate!B11="","",Estimate!B11)</f>
        <v/>
      </c>
      <c r="C11" s="8">
        <f>Estimate!I11</f>
        <v/>
      </c>
      <c r="D11" s="8">
        <f>IF(A11="",0,SUMIFS(ChangeOrders!$F$4:$F$13,ChangeOrders!$B$4:$B$13,A11,ChangeOrders!$G$4:$G$13,"Y"))</f>
        <v/>
      </c>
      <c r="E11" s="8">
        <f>C11+D11</f>
        <v/>
      </c>
      <c r="F11" s="6" t="n"/>
      <c r="G11" s="6" t="n"/>
      <c r="H11" s="6" t="n"/>
      <c r="I11" s="6" t="n"/>
      <c r="J11" s="8">
        <f>F11+H11+I11</f>
        <v/>
      </c>
      <c r="K11" s="8">
        <f>E11-J11</f>
        <v/>
      </c>
      <c r="L11" s="14">
        <f>IF(A11="","",IF(K11&lt;0,"OVER",IF(AND(E11&gt;0,K11&lt;E11*0.1),"WATCH","ok")))</f>
        <v/>
      </c>
    </row>
    <row r="12">
      <c r="A12" s="14">
        <f>IF(Estimate!A12="","",Estimate!A12)</f>
        <v/>
      </c>
      <c r="B12" s="14">
        <f>IF(Estimate!B12="","",Estimate!B12)</f>
        <v/>
      </c>
      <c r="C12" s="8">
        <f>Estimate!I12</f>
        <v/>
      </c>
      <c r="D12" s="8">
        <f>IF(A12="",0,SUMIFS(ChangeOrders!$F$4:$F$13,ChangeOrders!$B$4:$B$13,A12,ChangeOrders!$G$4:$G$13,"Y"))</f>
        <v/>
      </c>
      <c r="E12" s="8">
        <f>C12+D12</f>
        <v/>
      </c>
      <c r="F12" s="6" t="n"/>
      <c r="G12" s="6" t="n"/>
      <c r="H12" s="6" t="n"/>
      <c r="I12" s="6" t="n"/>
      <c r="J12" s="8">
        <f>F12+H12+I12</f>
        <v/>
      </c>
      <c r="K12" s="8">
        <f>E12-J12</f>
        <v/>
      </c>
      <c r="L12" s="14">
        <f>IF(A12="","",IF(K12&lt;0,"OVER",IF(AND(E12&gt;0,K12&lt;E12*0.1),"WATCH","ok")))</f>
        <v/>
      </c>
    </row>
    <row r="13">
      <c r="A13" s="14">
        <f>IF(Estimate!A13="","",Estimate!A13)</f>
        <v/>
      </c>
      <c r="B13" s="14">
        <f>IF(Estimate!B13="","",Estimate!B13)</f>
        <v/>
      </c>
      <c r="C13" s="8">
        <f>Estimate!I13</f>
        <v/>
      </c>
      <c r="D13" s="8">
        <f>IF(A13="",0,SUMIFS(ChangeOrders!$F$4:$F$13,ChangeOrders!$B$4:$B$13,A13,ChangeOrders!$G$4:$G$13,"Y"))</f>
        <v/>
      </c>
      <c r="E13" s="8">
        <f>C13+D13</f>
        <v/>
      </c>
      <c r="F13" s="6" t="n"/>
      <c r="G13" s="6" t="n"/>
      <c r="H13" s="6" t="n"/>
      <c r="I13" s="6" t="n"/>
      <c r="J13" s="8">
        <f>F13+H13+I13</f>
        <v/>
      </c>
      <c r="K13" s="8">
        <f>E13-J13</f>
        <v/>
      </c>
      <c r="L13" s="14">
        <f>IF(A13="","",IF(K13&lt;0,"OVER",IF(AND(E13&gt;0,K13&lt;E13*0.1),"WATCH","ok")))</f>
        <v/>
      </c>
    </row>
    <row r="14">
      <c r="A14" s="14">
        <f>IF(Estimate!A14="","",Estimate!A14)</f>
        <v/>
      </c>
      <c r="B14" s="14">
        <f>IF(Estimate!B14="","",Estimate!B14)</f>
        <v/>
      </c>
      <c r="C14" s="8">
        <f>Estimate!I14</f>
        <v/>
      </c>
      <c r="D14" s="8">
        <f>IF(A14="",0,SUMIFS(ChangeOrders!$F$4:$F$13,ChangeOrders!$B$4:$B$13,A14,ChangeOrders!$G$4:$G$13,"Y"))</f>
        <v/>
      </c>
      <c r="E14" s="8">
        <f>C14+D14</f>
        <v/>
      </c>
      <c r="F14" s="6" t="n"/>
      <c r="G14" s="6" t="n"/>
      <c r="H14" s="6" t="n"/>
      <c r="I14" s="6" t="n"/>
      <c r="J14" s="8">
        <f>F14+H14+I14</f>
        <v/>
      </c>
      <c r="K14" s="8">
        <f>E14-J14</f>
        <v/>
      </c>
      <c r="L14" s="14">
        <f>IF(A14="","",IF(K14&lt;0,"OVER",IF(AND(E14&gt;0,K14&lt;E14*0.1),"WATCH","ok")))</f>
        <v/>
      </c>
    </row>
    <row r="15">
      <c r="A15" s="14">
        <f>IF(Estimate!A15="","",Estimate!A15)</f>
        <v/>
      </c>
      <c r="B15" s="14">
        <f>IF(Estimate!B15="","",Estimate!B15)</f>
        <v/>
      </c>
      <c r="C15" s="8">
        <f>Estimate!I15</f>
        <v/>
      </c>
      <c r="D15" s="8">
        <f>IF(A15="",0,SUMIFS(ChangeOrders!$F$4:$F$13,ChangeOrders!$B$4:$B$13,A15,ChangeOrders!$G$4:$G$13,"Y"))</f>
        <v/>
      </c>
      <c r="E15" s="8">
        <f>C15+D15</f>
        <v/>
      </c>
      <c r="F15" s="6" t="n"/>
      <c r="G15" s="6" t="n"/>
      <c r="H15" s="6" t="n"/>
      <c r="I15" s="6" t="n"/>
      <c r="J15" s="8">
        <f>F15+H15+I15</f>
        <v/>
      </c>
      <c r="K15" s="8">
        <f>E15-J15</f>
        <v/>
      </c>
      <c r="L15" s="14">
        <f>IF(A15="","",IF(K15&lt;0,"OVER",IF(AND(E15&gt;0,K15&lt;E15*0.1),"WATCH","ok")))</f>
        <v/>
      </c>
    </row>
    <row r="16">
      <c r="B16" s="13" t="inlineStr">
        <is>
          <t>TOTAL</t>
        </is>
      </c>
      <c r="C16" s="17">
        <f>SUM(C4:C15)</f>
        <v/>
      </c>
      <c r="D16" s="17">
        <f>SUM(D4:D15)</f>
        <v/>
      </c>
      <c r="E16" s="17">
        <f>SUM(E4:E15)</f>
        <v/>
      </c>
      <c r="F16" s="17">
        <f>SUM(F4:F15)</f>
        <v/>
      </c>
      <c r="G16" s="17">
        <f>SUM(G4:G15)</f>
        <v/>
      </c>
      <c r="H16" s="17">
        <f>SUM(H4:H15)</f>
        <v/>
      </c>
      <c r="I16" s="17">
        <f>SUM(I4:I15)</f>
        <v/>
      </c>
      <c r="J16" s="17">
        <f>SUM(J4:J15)</f>
        <v/>
      </c>
      <c r="K16" s="17">
        <f>SUM(K4:K15)</f>
        <v/>
      </c>
    </row>
    <row r="18">
      <c r="A18" s="16" t="inlineStr">
        <is>
          <t>WATCH = less than 10% of the revised budget left after projecting to the end. Enter the actual on change-order work in column G so closeout can split scope drift from change drift.</t>
        </is>
      </c>
    </row>
  </sheetData>
  <conditionalFormatting sqref="L4:L15">
    <cfRule type="cellIs" priority="1" operator="equal" dxfId="0">
      <formula>"OVER"</formula>
    </cfRule>
    <cfRule type="cellIs" priority="2" operator="equal" dxfId="1">
      <formula>"WATCH"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22" customWidth="1" min="3" max="3"/>
    <col width="22" customWidth="1" min="4" max="4"/>
    <col width="20" customWidth="1" min="5" max="5"/>
    <col width="22" customWidth="1" min="6" max="6"/>
    <col width="40" customWidth="1" min="7" max="7"/>
  </cols>
  <sheetData>
    <row r="1">
      <c r="A1" s="11" t="inlineStr">
        <is>
          <t>Weekly 5-minute check (Sunday admin). Do it every week the job is open.</t>
        </is>
      </c>
    </row>
    <row r="3" ht="44" customHeight="1">
      <c r="A3" s="12" t="inlineStr">
        <is>
          <t>Week of</t>
        </is>
      </c>
      <c r="B3" s="12" t="inlineStr">
        <is>
          <t>1. All receipts coded to a job and cost code?</t>
        </is>
      </c>
      <c r="C3" s="12" t="inlineStr">
        <is>
          <t>2. All crew hours logged at the burdened rate?</t>
        </is>
      </c>
      <c r="D3" s="12" t="inlineStr">
        <is>
          <t>3. Open commitments (POs, subs) entered?</t>
        </is>
      </c>
      <c r="E3" s="12" t="inlineStr">
        <is>
          <t>4. Forecast to complete updated?</t>
        </is>
      </c>
      <c r="F3" s="12" t="inlineStr">
        <is>
          <t>5. Any extra done without a change order?</t>
        </is>
      </c>
      <c r="G3" s="12" t="inlineStr">
        <is>
          <t>Notes / decision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</sheetData>
  <conditionalFormatting sqref="B4:E17">
    <cfRule type="cellIs" priority="1" operator="equal" dxfId="0">
      <formula>"N"</formula>
    </cfRule>
  </conditionalFormatting>
  <conditionalFormatting sqref="F4:F17">
    <cfRule type="cellIs" priority="2" operator="equal" dxfId="0">
      <formula>"Y"</formula>
    </cfRule>
  </conditionalFormatting>
  <dataValidations count="1">
    <dataValidation sqref="B4:F17" showDropDown="0" showInputMessage="0" showErrorMessage="0" allowBlank="1" type="list">
      <formula1>"Y,N"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7" customWidth="1" min="5" max="5"/>
    <col width="17" customWidth="1" min="6" max="6"/>
  </cols>
  <sheetData>
    <row r="1">
      <c r="A1" s="11" t="inlineStr">
        <is>
          <t>Closeout: estimated vs actual</t>
        </is>
      </c>
    </row>
    <row r="3" ht="44" customHeight="1">
      <c r="A3" s="12" t="inlineStr">
        <is>
          <t>Cost code</t>
        </is>
      </c>
      <c r="B3" s="12" t="inlineStr">
        <is>
          <t>Original budget</t>
        </is>
      </c>
      <c r="C3" s="12" t="inlineStr">
        <is>
          <t>Revised budget</t>
        </is>
      </c>
      <c r="D3" s="12" t="inlineStr">
        <is>
          <t>Actual</t>
        </is>
      </c>
      <c r="E3" s="12" t="inlineStr">
        <is>
          <t>Original-scope drift</t>
        </is>
      </c>
      <c r="F3" s="12" t="inlineStr">
        <is>
          <t>Change-order drift</t>
        </is>
      </c>
    </row>
    <row r="4">
      <c r="A4" s="14">
        <f>Tracker!A4</f>
        <v/>
      </c>
      <c r="B4" s="8">
        <f>Tracker!C4</f>
        <v/>
      </c>
      <c r="C4" s="8">
        <f>Tracker!E4</f>
        <v/>
      </c>
      <c r="D4" s="8">
        <f>Tracker!F4</f>
        <v/>
      </c>
      <c r="E4" s="8">
        <f>(Tracker!F4-Tracker!G4)-Tracker!C4</f>
        <v/>
      </c>
      <c r="F4" s="8">
        <f>Tracker!G4-Tracker!D4</f>
        <v/>
      </c>
    </row>
    <row r="5">
      <c r="A5" s="14">
        <f>Tracker!A5</f>
        <v/>
      </c>
      <c r="B5" s="8">
        <f>Tracker!C5</f>
        <v/>
      </c>
      <c r="C5" s="8">
        <f>Tracker!E5</f>
        <v/>
      </c>
      <c r="D5" s="8">
        <f>Tracker!F5</f>
        <v/>
      </c>
      <c r="E5" s="8">
        <f>(Tracker!F5-Tracker!G5)-Tracker!C5</f>
        <v/>
      </c>
      <c r="F5" s="8">
        <f>Tracker!G5-Tracker!D5</f>
        <v/>
      </c>
    </row>
    <row r="6">
      <c r="A6" s="14">
        <f>Tracker!A6</f>
        <v/>
      </c>
      <c r="B6" s="8">
        <f>Tracker!C6</f>
        <v/>
      </c>
      <c r="C6" s="8">
        <f>Tracker!E6</f>
        <v/>
      </c>
      <c r="D6" s="8">
        <f>Tracker!F6</f>
        <v/>
      </c>
      <c r="E6" s="8">
        <f>(Tracker!F6-Tracker!G6)-Tracker!C6</f>
        <v/>
      </c>
      <c r="F6" s="8">
        <f>Tracker!G6-Tracker!D6</f>
        <v/>
      </c>
    </row>
    <row r="7">
      <c r="A7" s="14">
        <f>Tracker!A7</f>
        <v/>
      </c>
      <c r="B7" s="8">
        <f>Tracker!C7</f>
        <v/>
      </c>
      <c r="C7" s="8">
        <f>Tracker!E7</f>
        <v/>
      </c>
      <c r="D7" s="8">
        <f>Tracker!F7</f>
        <v/>
      </c>
      <c r="E7" s="8">
        <f>(Tracker!F7-Tracker!G7)-Tracker!C7</f>
        <v/>
      </c>
      <c r="F7" s="8">
        <f>Tracker!G7-Tracker!D7</f>
        <v/>
      </c>
    </row>
    <row r="8">
      <c r="A8" s="14">
        <f>Tracker!A8</f>
        <v/>
      </c>
      <c r="B8" s="8">
        <f>Tracker!C8</f>
        <v/>
      </c>
      <c r="C8" s="8">
        <f>Tracker!E8</f>
        <v/>
      </c>
      <c r="D8" s="8">
        <f>Tracker!F8</f>
        <v/>
      </c>
      <c r="E8" s="8">
        <f>(Tracker!F8-Tracker!G8)-Tracker!C8</f>
        <v/>
      </c>
      <c r="F8" s="8">
        <f>Tracker!G8-Tracker!D8</f>
        <v/>
      </c>
    </row>
    <row r="9">
      <c r="A9" s="14">
        <f>Tracker!A9</f>
        <v/>
      </c>
      <c r="B9" s="8">
        <f>Tracker!C9</f>
        <v/>
      </c>
      <c r="C9" s="8">
        <f>Tracker!E9</f>
        <v/>
      </c>
      <c r="D9" s="8">
        <f>Tracker!F9</f>
        <v/>
      </c>
      <c r="E9" s="8">
        <f>(Tracker!F9-Tracker!G9)-Tracker!C9</f>
        <v/>
      </c>
      <c r="F9" s="8">
        <f>Tracker!G9-Tracker!D9</f>
        <v/>
      </c>
    </row>
    <row r="10">
      <c r="A10" s="14">
        <f>Tracker!A10</f>
        <v/>
      </c>
      <c r="B10" s="8">
        <f>Tracker!C10</f>
        <v/>
      </c>
      <c r="C10" s="8">
        <f>Tracker!E10</f>
        <v/>
      </c>
      <c r="D10" s="8">
        <f>Tracker!F10</f>
        <v/>
      </c>
      <c r="E10" s="8">
        <f>(Tracker!F10-Tracker!G10)-Tracker!C10</f>
        <v/>
      </c>
      <c r="F10" s="8">
        <f>Tracker!G10-Tracker!D10</f>
        <v/>
      </c>
    </row>
    <row r="11">
      <c r="A11" s="14">
        <f>Tracker!A11</f>
        <v/>
      </c>
      <c r="B11" s="8">
        <f>Tracker!C11</f>
        <v/>
      </c>
      <c r="C11" s="8">
        <f>Tracker!E11</f>
        <v/>
      </c>
      <c r="D11" s="8">
        <f>Tracker!F11</f>
        <v/>
      </c>
      <c r="E11" s="8">
        <f>(Tracker!F11-Tracker!G11)-Tracker!C11</f>
        <v/>
      </c>
      <c r="F11" s="8">
        <f>Tracker!G11-Tracker!D11</f>
        <v/>
      </c>
    </row>
    <row r="12">
      <c r="A12" s="14">
        <f>Tracker!A12</f>
        <v/>
      </c>
      <c r="B12" s="8">
        <f>Tracker!C12</f>
        <v/>
      </c>
      <c r="C12" s="8">
        <f>Tracker!E12</f>
        <v/>
      </c>
      <c r="D12" s="8">
        <f>Tracker!F12</f>
        <v/>
      </c>
      <c r="E12" s="8">
        <f>(Tracker!F12-Tracker!G12)-Tracker!C12</f>
        <v/>
      </c>
      <c r="F12" s="8">
        <f>Tracker!G12-Tracker!D12</f>
        <v/>
      </c>
    </row>
    <row r="13">
      <c r="A13" s="14">
        <f>Tracker!A13</f>
        <v/>
      </c>
      <c r="B13" s="8">
        <f>Tracker!C13</f>
        <v/>
      </c>
      <c r="C13" s="8">
        <f>Tracker!E13</f>
        <v/>
      </c>
      <c r="D13" s="8">
        <f>Tracker!F13</f>
        <v/>
      </c>
      <c r="E13" s="8">
        <f>(Tracker!F13-Tracker!G13)-Tracker!C13</f>
        <v/>
      </c>
      <c r="F13" s="8">
        <f>Tracker!G13-Tracker!D13</f>
        <v/>
      </c>
    </row>
    <row r="14">
      <c r="A14" s="14">
        <f>Tracker!A14</f>
        <v/>
      </c>
      <c r="B14" s="8">
        <f>Tracker!C14</f>
        <v/>
      </c>
      <c r="C14" s="8">
        <f>Tracker!E14</f>
        <v/>
      </c>
      <c r="D14" s="8">
        <f>Tracker!F14</f>
        <v/>
      </c>
      <c r="E14" s="8">
        <f>(Tracker!F14-Tracker!G14)-Tracker!C14</f>
        <v/>
      </c>
      <c r="F14" s="8">
        <f>Tracker!G14-Tracker!D14</f>
        <v/>
      </c>
    </row>
    <row r="15">
      <c r="A15" s="14">
        <f>Tracker!A15</f>
        <v/>
      </c>
      <c r="B15" s="8">
        <f>Tracker!C15</f>
        <v/>
      </c>
      <c r="C15" s="8">
        <f>Tracker!E15</f>
        <v/>
      </c>
      <c r="D15" s="8">
        <f>Tracker!F15</f>
        <v/>
      </c>
      <c r="E15" s="8">
        <f>(Tracker!F15-Tracker!G15)-Tracker!C15</f>
        <v/>
      </c>
      <c r="F15" s="8">
        <f>Tracker!G15-Tracker!D15</f>
        <v/>
      </c>
    </row>
    <row r="16">
      <c r="A16" s="13" t="inlineStr">
        <is>
          <t>TOTAL</t>
        </is>
      </c>
      <c r="B16" s="17">
        <f>SUM(B4:B15)</f>
        <v/>
      </c>
      <c r="C16" s="17">
        <f>SUM(C4:C15)</f>
        <v/>
      </c>
      <c r="D16" s="17">
        <f>SUM(D4:D15)</f>
        <v/>
      </c>
      <c r="E16" s="17">
        <f>SUM(E4:E15)</f>
        <v/>
      </c>
      <c r="F16" s="17">
        <f>SUM(F4:F15)</f>
        <v/>
      </c>
    </row>
    <row r="17">
      <c r="A17" s="3" t="inlineStr">
        <is>
          <t>Job result</t>
        </is>
      </c>
    </row>
    <row r="18">
      <c r="A18" s="18" t="inlineStr">
        <is>
          <t>Original price</t>
        </is>
      </c>
      <c r="B18" s="8">
        <f>IF(Estimate!I18="",0,Estimate!I18)</f>
        <v/>
      </c>
    </row>
    <row r="19">
      <c r="A19" s="18" t="inlineStr">
        <is>
          <t>Approved change-order price</t>
        </is>
      </c>
      <c r="B19" s="8">
        <f>ChangeOrders!E15</f>
        <v/>
      </c>
    </row>
    <row r="20">
      <c r="A20" s="18" t="inlineStr">
        <is>
          <t>Total price</t>
        </is>
      </c>
      <c r="B20" s="8">
        <f>B18+B19</f>
        <v/>
      </c>
    </row>
    <row r="21">
      <c r="A21" s="18" t="inlineStr">
        <is>
          <t>Total actual direct cost</t>
        </is>
      </c>
      <c r="B21" s="8">
        <f>D16</f>
        <v/>
      </c>
    </row>
    <row r="22">
      <c r="A22" s="18" t="inlineStr">
        <is>
          <t>Gross profit (price - direct cost)</t>
        </is>
      </c>
      <c r="B22" s="8">
        <f>B20-B21</f>
        <v/>
      </c>
    </row>
    <row r="23">
      <c r="A23" s="18" t="inlineStr">
        <is>
          <t>Overhead allowance (% of price from Start)</t>
        </is>
      </c>
      <c r="B23" s="8">
        <f>B20*IF(Start!B11="",0,Start!B11)</f>
        <v/>
      </c>
    </row>
    <row r="24" ht="32" customHeight="1">
      <c r="A24" s="18" t="inlineStr">
        <is>
          <t>Profit after overhead allowance (estimate). Not tax profit or take-home cash.</t>
        </is>
      </c>
      <c r="B24" s="8">
        <f>B22-B23</f>
        <v/>
      </c>
    </row>
    <row r="25" ht="32" customHeight="1">
      <c r="A25" s="18" t="inlineStr">
        <is>
          <t>Absorbed extras logged on Extras tab (cost already in actual only if you also coded it)</t>
        </is>
      </c>
      <c r="B25" s="8">
        <f>Extras!G16</f>
        <v/>
      </c>
    </row>
    <row r="26" ht="32" customHeight="1">
      <c r="A26" s="18" t="inlineStr">
        <is>
          <t>Total overrun vs original budget (actual - original)</t>
        </is>
      </c>
      <c r="B26" s="8">
        <f>D16-B16</f>
        <v/>
      </c>
    </row>
    <row r="27" ht="32" customHeight="1">
      <c r="A27" s="18" t="inlineStr">
        <is>
          <t xml:space="preserve">  of which: extra scope you were paid for (approved COs)</t>
        </is>
      </c>
      <c r="B27" s="8">
        <f>C16-B16</f>
        <v/>
      </c>
    </row>
    <row r="28">
      <c r="A28" s="18" t="inlineStr">
        <is>
          <t xml:space="preserve">  of which: original-scope drift</t>
        </is>
      </c>
      <c r="B28" s="8">
        <f>E16</f>
        <v/>
      </c>
    </row>
    <row r="29">
      <c r="A29" s="18" t="inlineStr">
        <is>
          <t xml:space="preserve">  of which: change-order drift</t>
        </is>
      </c>
      <c r="B29" s="8">
        <f>F16</f>
        <v/>
      </c>
    </row>
    <row r="31">
      <c r="A31" s="13" t="inlineStr">
        <is>
          <t>Three lessons for the next estimate:</t>
        </is>
      </c>
    </row>
    <row r="32" ht="22" customHeight="1">
      <c r="A32" s="19" t="n"/>
      <c r="B32" s="20" t="n"/>
      <c r="C32" s="20" t="n"/>
      <c r="D32" s="20" t="n"/>
      <c r="E32" s="20" t="n"/>
      <c r="F32" s="21" t="n"/>
    </row>
    <row r="33" ht="22" customHeight="1">
      <c r="A33" s="19" t="n"/>
      <c r="B33" s="20" t="n"/>
      <c r="C33" s="20" t="n"/>
      <c r="D33" s="20" t="n"/>
      <c r="E33" s="20" t="n"/>
      <c r="F33" s="21" t="n"/>
    </row>
    <row r="34" ht="22" customHeight="1">
      <c r="A34" s="19" t="n"/>
      <c r="B34" s="20" t="n"/>
      <c r="C34" s="20" t="n"/>
      <c r="D34" s="20" t="n"/>
      <c r="E34" s="20" t="n"/>
      <c r="F34" s="21" t="n"/>
    </row>
  </sheetData>
  <mergeCells count="3">
    <mergeCell ref="A33:F33"/>
    <mergeCell ref="A34:F34"/>
    <mergeCell ref="A32:F32"/>
  </mergeCell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2026-10-04T16:54:21Z</dcterms:created>
  <dcterms:modified xmlns:dcterms="http://purl.org/dc/terms/" xmlns:xsi="http://www.w3.org/2001/XMLSchema-instance" xsi:type="dcterms:W3CDTF">2026-10-04T16:54:21Z</dcterms:modified>
</cp:coreProperties>
</file>